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Sheet2!$A$2:$Q$40</definedName>
  </definedNames>
  <calcPr calcId="144525"/>
</workbook>
</file>

<file path=xl/sharedStrings.xml><?xml version="1.0" encoding="utf-8"?>
<sst xmlns="http://schemas.openxmlformats.org/spreadsheetml/2006/main" count="210" uniqueCount="128">
  <si>
    <t>磐安县2023年1-3月份到期扶贫小额贴息贷款贴息明细清单</t>
  </si>
  <si>
    <t>序号</t>
  </si>
  <si>
    <t>行社名称</t>
  </si>
  <si>
    <t>借款人名称</t>
  </si>
  <si>
    <t>客户身份证</t>
  </si>
  <si>
    <t>借款人住所</t>
  </si>
  <si>
    <t>借款日期</t>
  </si>
  <si>
    <t>到期日期</t>
  </si>
  <si>
    <t>贷款金额（元）</t>
  </si>
  <si>
    <t>年利率（%）</t>
  </si>
  <si>
    <t>借款用途</t>
  </si>
  <si>
    <t>担保方式</t>
  </si>
  <si>
    <t>贴息比例（%）</t>
  </si>
  <si>
    <t>归还日期</t>
  </si>
  <si>
    <t>天数（天）</t>
  </si>
  <si>
    <t>利息（元）</t>
  </si>
  <si>
    <t>贴息金额（元）</t>
  </si>
  <si>
    <t>安文支行</t>
  </si>
  <si>
    <t>李*</t>
  </si>
  <si>
    <t xml:space="preserve">33072719******0713  </t>
  </si>
  <si>
    <t>磐安县安文街道花溪村田里壁</t>
  </si>
  <si>
    <t>农家乐经营户</t>
  </si>
  <si>
    <t>信用</t>
  </si>
  <si>
    <t>马*兴</t>
  </si>
  <si>
    <t xml:space="preserve">33072719******1218  </t>
  </si>
  <si>
    <t>磐安县安文街道墨林村</t>
  </si>
  <si>
    <t>安文支行小计</t>
  </si>
  <si>
    <t>方前支行</t>
  </si>
  <si>
    <t>谢*清</t>
  </si>
  <si>
    <t xml:space="preserve">33072719******6312  </t>
  </si>
  <si>
    <t>磐安县方前镇方前村</t>
  </si>
  <si>
    <t>低收入农户</t>
  </si>
  <si>
    <t>陈*兵</t>
  </si>
  <si>
    <t xml:space="preserve">33072719******6310  </t>
  </si>
  <si>
    <t>磐安县方前镇寺岙村</t>
  </si>
  <si>
    <t>普通保证</t>
  </si>
  <si>
    <t>洪*寿</t>
  </si>
  <si>
    <t xml:space="preserve">33072719******6315  </t>
  </si>
  <si>
    <t>磐安县方前镇下村村</t>
  </si>
  <si>
    <t>方前支行小计</t>
  </si>
  <si>
    <t>尖山支行</t>
  </si>
  <si>
    <t>张*炉</t>
  </si>
  <si>
    <t xml:space="preserve">33072719******3215  </t>
  </si>
  <si>
    <t>磐安县尖山镇湖田村岩龙6号</t>
  </si>
  <si>
    <t>种养大户</t>
  </si>
  <si>
    <t>施*贞</t>
  </si>
  <si>
    <t xml:space="preserve">33072719******3229  </t>
  </si>
  <si>
    <t>磐安县尖山镇林庄村105号</t>
  </si>
  <si>
    <t>俞*伊</t>
  </si>
  <si>
    <t xml:space="preserve">33072719******3245  </t>
  </si>
  <si>
    <t>磐安县尖山镇银村村46-1号</t>
  </si>
  <si>
    <t>周*红</t>
  </si>
  <si>
    <t xml:space="preserve">33072719******3218  </t>
  </si>
  <si>
    <t>磐安县尖山镇陈界村42号</t>
  </si>
  <si>
    <t>单*锋</t>
  </si>
  <si>
    <t xml:space="preserve">33072719******3231  </t>
  </si>
  <si>
    <t>磐安县尖山镇新楼村11-1号</t>
  </si>
  <si>
    <t>王*根</t>
  </si>
  <si>
    <t xml:space="preserve">33082519******5012  </t>
  </si>
  <si>
    <t>磐安县玉山镇妙塘村２２号</t>
  </si>
  <si>
    <t>周*芬</t>
  </si>
  <si>
    <t xml:space="preserve">33072719******3247  </t>
  </si>
  <si>
    <t>磐安县尖山镇林庄村林庄村</t>
  </si>
  <si>
    <t>厉*平</t>
  </si>
  <si>
    <t xml:space="preserve">33072719******3216  </t>
  </si>
  <si>
    <t>磐安县尖山镇新楼村063号</t>
  </si>
  <si>
    <t>蔡*英</t>
  </si>
  <si>
    <t xml:space="preserve">33072719******392X  </t>
  </si>
  <si>
    <t>磐安县玉山镇妙塘村</t>
  </si>
  <si>
    <t>尖山支行曙光分理处</t>
  </si>
  <si>
    <t>张*良</t>
  </si>
  <si>
    <t xml:space="preserve">33072719******3211  </t>
  </si>
  <si>
    <t>磐安县尖山镇湖上村</t>
  </si>
  <si>
    <t>张*锋</t>
  </si>
  <si>
    <t>磐安县尖山镇湖田村</t>
  </si>
  <si>
    <t>张*瑶</t>
  </si>
  <si>
    <t>磐安县尖山镇新宅村</t>
  </si>
  <si>
    <t>来料加工经纪人</t>
  </si>
  <si>
    <t>厉*刚</t>
  </si>
  <si>
    <t xml:space="preserve">33072719******321X  </t>
  </si>
  <si>
    <t>磐安县尖山镇新楼村</t>
  </si>
  <si>
    <t>尖山支行小计</t>
  </si>
  <si>
    <t>仁川支行</t>
  </si>
  <si>
    <t>何*金</t>
  </si>
  <si>
    <t xml:space="preserve">33072719******2219  </t>
  </si>
  <si>
    <t>磐安县仁川镇洋坑村59号</t>
  </si>
  <si>
    <t>卢*姜</t>
  </si>
  <si>
    <t>磐安县仁川镇方山村373号</t>
  </si>
  <si>
    <t>羊*好</t>
  </si>
  <si>
    <t xml:space="preserve">33072719******2710  </t>
  </si>
  <si>
    <t>磐安县仁川镇西产村114号</t>
  </si>
  <si>
    <t>徐*飞</t>
  </si>
  <si>
    <t xml:space="preserve">33072719******2218  </t>
  </si>
  <si>
    <t>磐安县仁川镇滚涛村47号</t>
  </si>
  <si>
    <t>曹*胜</t>
  </si>
  <si>
    <t xml:space="preserve">33072719******2712  </t>
  </si>
  <si>
    <t>磐安县仁川镇平象村街上185号</t>
  </si>
  <si>
    <t>冷水支行小计</t>
  </si>
  <si>
    <t>深泽支行</t>
  </si>
  <si>
    <t>黄*宽</t>
  </si>
  <si>
    <t xml:space="preserve">33072719******0413  </t>
  </si>
  <si>
    <t>磐安县深泽乡道士岙村１００号</t>
  </si>
  <si>
    <t>应*红</t>
  </si>
  <si>
    <t xml:space="preserve">33072719******001X  </t>
  </si>
  <si>
    <t>磐安县安文镇龙山社区龙山新村20幢2单元501室</t>
  </si>
  <si>
    <t>深泽支行小计</t>
  </si>
  <si>
    <t>新城支行</t>
  </si>
  <si>
    <t>陈*好</t>
  </si>
  <si>
    <t xml:space="preserve">33072719******2717  </t>
  </si>
  <si>
    <t>磐安县新渥街道九安嘉德城11幢1501室</t>
  </si>
  <si>
    <t>新渥支行</t>
  </si>
  <si>
    <t>卢*仙</t>
  </si>
  <si>
    <t xml:space="preserve">33072719******1648  </t>
  </si>
  <si>
    <t>磐安县新渥街道新渥村镇前街８号</t>
  </si>
  <si>
    <t>陈*有</t>
  </si>
  <si>
    <t xml:space="preserve">33072719******1617  </t>
  </si>
  <si>
    <t xml:space="preserve">磐安县新渥街道新渥村城里街  </t>
  </si>
  <si>
    <t>黄*佳</t>
  </si>
  <si>
    <t xml:space="preserve">33072719******1628  </t>
  </si>
  <si>
    <t xml:space="preserve">磐安县新渥街道大山下村  </t>
  </si>
  <si>
    <t>周*君</t>
  </si>
  <si>
    <t xml:space="preserve">33072719******1618  </t>
  </si>
  <si>
    <t xml:space="preserve">磐安县新渥镇大山下村21-1号  </t>
  </si>
  <si>
    <t>羊*国</t>
  </si>
  <si>
    <t xml:space="preserve">33072719******1619  </t>
  </si>
  <si>
    <t>磐安县新渥镇宅口村上街路7号</t>
  </si>
  <si>
    <t>新城支行小计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</si>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</sst>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#0.00"/>
  </numFmts>
  <fonts count="27">
    <font>
      <sz val="11"/>
      <color indexed="8"/>
      <name val="宋体"/>
      <charset val="1"/>
      <scheme val="minor"/>
    </font>
    <font>
      <b/>
      <sz val="12"/>
      <color indexed="8"/>
      <name val="方正小标宋_GBK"/>
      <charset val="1"/>
    </font>
    <font>
      <b/>
      <sz val="9"/>
      <color indexed="8"/>
      <name val="仿宋_GB2312"/>
      <charset val="1"/>
    </font>
    <font>
      <b/>
      <sz val="9"/>
      <name val="仿宋_GB2312"/>
      <charset val="134"/>
    </font>
    <font>
      <sz val="10"/>
      <name val="仿宋_GB2312"/>
      <charset val="134"/>
    </font>
    <font>
      <b/>
      <sz val="9"/>
      <name val="黑体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tabSelected="1" workbookViewId="0">
      <selection activeCell="A9" sqref="A9:N9"/>
    </sheetView>
  </sheetViews>
  <sheetFormatPr defaultColWidth="10" defaultRowHeight="13.5"/>
  <cols>
    <col min="1" max="1" width="3.875" style="1" customWidth="1"/>
    <col min="2" max="2" width="16.375" style="1" customWidth="1"/>
    <col min="3" max="3" width="7.125" style="2" customWidth="1"/>
    <col min="4" max="4" width="16.375" style="1" customWidth="1"/>
    <col min="5" max="5" width="22.25" style="1" customWidth="1"/>
    <col min="6" max="7" width="10.125" style="3" customWidth="1"/>
    <col min="8" max="8" width="7.125" style="1" customWidth="1"/>
    <col min="9" max="9" width="5.5" style="1" customWidth="1"/>
    <col min="10" max="10" width="23.375" style="1" customWidth="1"/>
    <col min="11" max="11" width="7.625" style="1" customWidth="1"/>
    <col min="12" max="12" width="7.125" style="1" customWidth="1"/>
    <col min="13" max="13" width="10.125" style="3" customWidth="1"/>
    <col min="14" max="14" width="5.5" style="1" customWidth="1"/>
    <col min="15" max="15" width="9.25" style="1" customWidth="1"/>
    <col min="16" max="16" width="12" style="1" customWidth="1"/>
    <col min="17" max="18" width="9.76666666666667" style="1" customWidth="1"/>
    <col min="19" max="16384" width="10" style="1"/>
  </cols>
  <sheetData>
    <row r="1" ht="16.5" spans="1:16">
      <c r="A1" s="4" t="s">
        <v>0</v>
      </c>
      <c r="B1" s="4"/>
      <c r="C1" s="5"/>
      <c r="D1" s="4"/>
      <c r="E1" s="4"/>
      <c r="F1" s="6"/>
      <c r="G1" s="6"/>
      <c r="H1" s="4"/>
      <c r="I1" s="4"/>
      <c r="J1" s="5"/>
      <c r="K1" s="4"/>
      <c r="L1" s="5"/>
      <c r="M1" s="6"/>
      <c r="N1" s="4"/>
      <c r="O1" s="4"/>
      <c r="P1" s="18"/>
    </row>
    <row r="2" ht="22.5" spans="1:16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10" t="s">
        <v>13</v>
      </c>
      <c r="N2" s="8" t="s">
        <v>14</v>
      </c>
      <c r="O2" s="8" t="s">
        <v>15</v>
      </c>
      <c r="P2" s="19" t="s">
        <v>16</v>
      </c>
    </row>
    <row r="3" s="1" customFormat="1" ht="24" spans="1:17">
      <c r="A3" s="11">
        <v>1</v>
      </c>
      <c r="B3" s="11" t="s">
        <v>17</v>
      </c>
      <c r="C3" s="12" t="s">
        <v>18</v>
      </c>
      <c r="D3" s="11" t="s">
        <v>19</v>
      </c>
      <c r="E3" s="11" t="s">
        <v>20</v>
      </c>
      <c r="F3" s="13">
        <v>44621</v>
      </c>
      <c r="G3" s="13">
        <v>44985</v>
      </c>
      <c r="H3" s="11">
        <v>300000</v>
      </c>
      <c r="I3" s="11">
        <v>4.35</v>
      </c>
      <c r="J3" s="11" t="s">
        <v>21</v>
      </c>
      <c r="K3" s="11" t="s">
        <v>22</v>
      </c>
      <c r="L3" s="12">
        <v>60</v>
      </c>
      <c r="M3" s="13">
        <v>44985</v>
      </c>
      <c r="N3" s="11">
        <v>364</v>
      </c>
      <c r="O3" s="11">
        <v>13195</v>
      </c>
      <c r="P3" s="20">
        <f>ROUND(O3*L3/100,2)</f>
        <v>7917</v>
      </c>
      <c r="Q3" s="23"/>
    </row>
    <row r="4" s="1" customFormat="1" spans="1:17">
      <c r="A4" s="11">
        <v>2</v>
      </c>
      <c r="B4" s="11" t="s">
        <v>17</v>
      </c>
      <c r="C4" s="12" t="s">
        <v>23</v>
      </c>
      <c r="D4" s="11" t="s">
        <v>24</v>
      </c>
      <c r="E4" s="11" t="s">
        <v>25</v>
      </c>
      <c r="F4" s="13">
        <v>44636</v>
      </c>
      <c r="G4" s="13">
        <v>45000</v>
      </c>
      <c r="H4" s="11">
        <v>200000</v>
      </c>
      <c r="I4" s="11">
        <v>4.35</v>
      </c>
      <c r="J4" s="11" t="s">
        <v>21</v>
      </c>
      <c r="K4" s="11" t="s">
        <v>22</v>
      </c>
      <c r="L4" s="12">
        <v>60</v>
      </c>
      <c r="M4" s="13">
        <v>45000</v>
      </c>
      <c r="N4" s="11">
        <v>364</v>
      </c>
      <c r="O4" s="11">
        <v>8796.69</v>
      </c>
      <c r="P4" s="20">
        <f>ROUND(O4*L4/100,2)</f>
        <v>5278.01</v>
      </c>
      <c r="Q4" s="23"/>
    </row>
    <row r="5" s="1" customFormat="1" spans="1:17">
      <c r="A5" s="14" t="s">
        <v>26</v>
      </c>
      <c r="B5" s="15"/>
      <c r="C5" s="16"/>
      <c r="D5" s="15"/>
      <c r="E5" s="15"/>
      <c r="F5" s="17"/>
      <c r="G5" s="17"/>
      <c r="H5" s="15"/>
      <c r="I5" s="15"/>
      <c r="J5" s="15"/>
      <c r="K5" s="15"/>
      <c r="L5" s="15"/>
      <c r="M5" s="17"/>
      <c r="N5" s="21"/>
      <c r="O5" s="22">
        <f>O4+O3</f>
        <v>21991.69</v>
      </c>
      <c r="P5" s="22">
        <f>P4+P3</f>
        <v>13195.01</v>
      </c>
      <c r="Q5" s="23"/>
    </row>
    <row r="6" s="1" customFormat="1" spans="1:17">
      <c r="A6" s="11">
        <v>3</v>
      </c>
      <c r="B6" s="11" t="s">
        <v>27</v>
      </c>
      <c r="C6" s="12" t="s">
        <v>28</v>
      </c>
      <c r="D6" s="11" t="s">
        <v>29</v>
      </c>
      <c r="E6" s="11" t="s">
        <v>30</v>
      </c>
      <c r="F6" s="13">
        <v>44354</v>
      </c>
      <c r="G6" s="13">
        <v>44718</v>
      </c>
      <c r="H6" s="11">
        <v>100000</v>
      </c>
      <c r="I6" s="11">
        <v>4.35</v>
      </c>
      <c r="J6" s="11" t="s">
        <v>31</v>
      </c>
      <c r="K6" s="11" t="s">
        <v>22</v>
      </c>
      <c r="L6" s="11">
        <v>80</v>
      </c>
      <c r="M6" s="13">
        <v>44717</v>
      </c>
      <c r="N6" s="11">
        <v>363</v>
      </c>
      <c r="O6" s="11">
        <v>4386.25</v>
      </c>
      <c r="P6" s="20">
        <f>ROUND(O6*L6/100,2)</f>
        <v>3509</v>
      </c>
      <c r="Q6" s="23"/>
    </row>
    <row r="7" s="1" customFormat="1" spans="1:17">
      <c r="A7" s="11">
        <v>4</v>
      </c>
      <c r="B7" s="11" t="s">
        <v>27</v>
      </c>
      <c r="C7" s="12" t="s">
        <v>32</v>
      </c>
      <c r="D7" s="11" t="s">
        <v>33</v>
      </c>
      <c r="E7" s="11" t="s">
        <v>34</v>
      </c>
      <c r="F7" s="13">
        <v>44363</v>
      </c>
      <c r="G7" s="13">
        <v>44727</v>
      </c>
      <c r="H7" s="11">
        <v>300000</v>
      </c>
      <c r="I7" s="11">
        <v>4.35</v>
      </c>
      <c r="J7" s="11" t="s">
        <v>21</v>
      </c>
      <c r="K7" s="11" t="s">
        <v>35</v>
      </c>
      <c r="L7" s="11">
        <v>60</v>
      </c>
      <c r="M7" s="13">
        <v>44726</v>
      </c>
      <c r="N7" s="11">
        <v>363</v>
      </c>
      <c r="O7" s="11">
        <v>13158.75</v>
      </c>
      <c r="P7" s="20">
        <f>ROUND(O7*L7/100,2)</f>
        <v>7895.25</v>
      </c>
      <c r="Q7" s="23"/>
    </row>
    <row r="8" s="1" customFormat="1" spans="1:17">
      <c r="A8" s="11">
        <v>5</v>
      </c>
      <c r="B8" s="11" t="s">
        <v>27</v>
      </c>
      <c r="C8" s="12" t="s">
        <v>36</v>
      </c>
      <c r="D8" s="11" t="s">
        <v>37</v>
      </c>
      <c r="E8" s="11" t="s">
        <v>38</v>
      </c>
      <c r="F8" s="13">
        <v>44389</v>
      </c>
      <c r="G8" s="13">
        <v>44753</v>
      </c>
      <c r="H8" s="11">
        <v>300000</v>
      </c>
      <c r="I8" s="11">
        <v>4.35</v>
      </c>
      <c r="J8" s="11" t="s">
        <v>21</v>
      </c>
      <c r="K8" s="11" t="s">
        <v>22</v>
      </c>
      <c r="L8" s="11">
        <v>60</v>
      </c>
      <c r="M8" s="13">
        <v>44753</v>
      </c>
      <c r="N8" s="11">
        <v>364</v>
      </c>
      <c r="O8" s="11">
        <v>13195</v>
      </c>
      <c r="P8" s="20">
        <f>ROUND(O8*L8/100,2)</f>
        <v>7917</v>
      </c>
      <c r="Q8" s="23"/>
    </row>
    <row r="9" s="1" customFormat="1" spans="1:17">
      <c r="A9" s="14" t="s">
        <v>39</v>
      </c>
      <c r="B9" s="15"/>
      <c r="C9" s="16"/>
      <c r="D9" s="15"/>
      <c r="E9" s="15"/>
      <c r="F9" s="17"/>
      <c r="G9" s="17"/>
      <c r="H9" s="15"/>
      <c r="I9" s="15"/>
      <c r="J9" s="15"/>
      <c r="K9" s="15"/>
      <c r="L9" s="15"/>
      <c r="M9" s="17"/>
      <c r="N9" s="21"/>
      <c r="O9" s="22">
        <f>O8+O7+O6</f>
        <v>30740</v>
      </c>
      <c r="P9" s="22">
        <f>P8+P7+P6</f>
        <v>19321.25</v>
      </c>
      <c r="Q9" s="23"/>
    </row>
    <row r="10" s="1" customFormat="1" ht="24" spans="1:17">
      <c r="A10" s="11">
        <v>6</v>
      </c>
      <c r="B10" s="11" t="s">
        <v>40</v>
      </c>
      <c r="C10" s="12" t="s">
        <v>41</v>
      </c>
      <c r="D10" s="11" t="s">
        <v>42</v>
      </c>
      <c r="E10" s="11" t="s">
        <v>43</v>
      </c>
      <c r="F10" s="13">
        <v>44478</v>
      </c>
      <c r="G10" s="13">
        <v>44842</v>
      </c>
      <c r="H10" s="11">
        <v>100000</v>
      </c>
      <c r="I10" s="11">
        <v>4.35</v>
      </c>
      <c r="J10" s="11" t="s">
        <v>44</v>
      </c>
      <c r="K10" s="11" t="s">
        <v>22</v>
      </c>
      <c r="L10" s="11">
        <v>60</v>
      </c>
      <c r="M10" s="13">
        <v>44842</v>
      </c>
      <c r="N10" s="11">
        <v>364</v>
      </c>
      <c r="O10" s="11">
        <v>4398.31</v>
      </c>
      <c r="P10" s="20">
        <f t="shared" ref="P10:P22" si="0">ROUND(O10*L10/100,2)</f>
        <v>2638.99</v>
      </c>
      <c r="Q10" s="23"/>
    </row>
    <row r="11" s="1" customFormat="1" spans="1:17">
      <c r="A11" s="11">
        <v>7</v>
      </c>
      <c r="B11" s="11" t="s">
        <v>40</v>
      </c>
      <c r="C11" s="12" t="s">
        <v>45</v>
      </c>
      <c r="D11" s="11" t="s">
        <v>46</v>
      </c>
      <c r="E11" s="11" t="s">
        <v>47</v>
      </c>
      <c r="F11" s="13">
        <v>44488</v>
      </c>
      <c r="G11" s="13">
        <v>44852</v>
      </c>
      <c r="H11" s="11">
        <v>200000</v>
      </c>
      <c r="I11" s="11">
        <v>4.35</v>
      </c>
      <c r="J11" s="11" t="s">
        <v>21</v>
      </c>
      <c r="K11" s="11" t="s">
        <v>22</v>
      </c>
      <c r="L11" s="11">
        <v>60</v>
      </c>
      <c r="M11" s="13">
        <v>44851</v>
      </c>
      <c r="N11" s="11">
        <v>363</v>
      </c>
      <c r="O11" s="11">
        <v>8772.52</v>
      </c>
      <c r="P11" s="20">
        <f t="shared" si="0"/>
        <v>5263.51</v>
      </c>
      <c r="Q11" s="23"/>
    </row>
    <row r="12" s="1" customFormat="1" spans="1:17">
      <c r="A12" s="11">
        <v>8</v>
      </c>
      <c r="B12" s="11" t="s">
        <v>40</v>
      </c>
      <c r="C12" s="12" t="s">
        <v>48</v>
      </c>
      <c r="D12" s="11" t="s">
        <v>49</v>
      </c>
      <c r="E12" s="11" t="s">
        <v>50</v>
      </c>
      <c r="F12" s="13">
        <v>44488</v>
      </c>
      <c r="G12" s="13">
        <v>44852</v>
      </c>
      <c r="H12" s="11">
        <v>200000</v>
      </c>
      <c r="I12" s="11">
        <v>4.35</v>
      </c>
      <c r="J12" s="11" t="s">
        <v>21</v>
      </c>
      <c r="K12" s="11" t="s">
        <v>22</v>
      </c>
      <c r="L12" s="11">
        <v>60</v>
      </c>
      <c r="M12" s="13">
        <v>44851</v>
      </c>
      <c r="N12" s="11">
        <v>363</v>
      </c>
      <c r="O12" s="11">
        <v>8772.52</v>
      </c>
      <c r="P12" s="20">
        <f t="shared" si="0"/>
        <v>5263.51</v>
      </c>
      <c r="Q12" s="23"/>
    </row>
    <row r="13" s="1" customFormat="1" spans="1:17">
      <c r="A13" s="11">
        <v>9</v>
      </c>
      <c r="B13" s="11" t="s">
        <v>40</v>
      </c>
      <c r="C13" s="12" t="s">
        <v>51</v>
      </c>
      <c r="D13" s="11" t="s">
        <v>52</v>
      </c>
      <c r="E13" s="11" t="s">
        <v>53</v>
      </c>
      <c r="F13" s="13">
        <v>44488</v>
      </c>
      <c r="G13" s="13">
        <v>44852</v>
      </c>
      <c r="H13" s="11">
        <v>200000</v>
      </c>
      <c r="I13" s="11">
        <v>5.66</v>
      </c>
      <c r="J13" s="11" t="s">
        <v>21</v>
      </c>
      <c r="K13" s="11" t="s">
        <v>35</v>
      </c>
      <c r="L13" s="11">
        <v>60</v>
      </c>
      <c r="M13" s="13">
        <v>44852</v>
      </c>
      <c r="N13" s="11">
        <v>364</v>
      </c>
      <c r="O13" s="11">
        <v>11445.78</v>
      </c>
      <c r="P13" s="20">
        <f t="shared" si="0"/>
        <v>6867.47</v>
      </c>
      <c r="Q13" s="23"/>
    </row>
    <row r="14" s="1" customFormat="1" spans="1:17">
      <c r="A14" s="11">
        <v>10</v>
      </c>
      <c r="B14" s="11" t="s">
        <v>40</v>
      </c>
      <c r="C14" s="12" t="s">
        <v>54</v>
      </c>
      <c r="D14" s="11" t="s">
        <v>55</v>
      </c>
      <c r="E14" s="11" t="s">
        <v>56</v>
      </c>
      <c r="F14" s="13">
        <v>44491</v>
      </c>
      <c r="G14" s="13">
        <v>44855</v>
      </c>
      <c r="H14" s="11">
        <v>200000</v>
      </c>
      <c r="I14" s="11">
        <v>5.66</v>
      </c>
      <c r="J14" s="11" t="s">
        <v>21</v>
      </c>
      <c r="K14" s="11" t="s">
        <v>22</v>
      </c>
      <c r="L14" s="11">
        <v>60</v>
      </c>
      <c r="M14" s="13">
        <v>44855</v>
      </c>
      <c r="N14" s="11">
        <v>364</v>
      </c>
      <c r="O14" s="11">
        <v>11445.77</v>
      </c>
      <c r="P14" s="20">
        <f t="shared" si="0"/>
        <v>6867.46</v>
      </c>
      <c r="Q14" s="23"/>
    </row>
    <row r="15" s="1" customFormat="1" spans="1:17">
      <c r="A15" s="11">
        <v>11</v>
      </c>
      <c r="B15" s="11" t="s">
        <v>40</v>
      </c>
      <c r="C15" s="12" t="s">
        <v>57</v>
      </c>
      <c r="D15" s="11" t="s">
        <v>58</v>
      </c>
      <c r="E15" s="11" t="s">
        <v>59</v>
      </c>
      <c r="F15" s="13">
        <v>44502</v>
      </c>
      <c r="G15" s="13">
        <v>44866</v>
      </c>
      <c r="H15" s="11">
        <v>200000</v>
      </c>
      <c r="I15" s="11">
        <v>4.35</v>
      </c>
      <c r="J15" s="11" t="s">
        <v>21</v>
      </c>
      <c r="K15" s="11" t="s">
        <v>22</v>
      </c>
      <c r="L15" s="11">
        <v>60</v>
      </c>
      <c r="M15" s="13">
        <v>44860</v>
      </c>
      <c r="N15" s="11">
        <v>358</v>
      </c>
      <c r="O15" s="11">
        <v>8651.69</v>
      </c>
      <c r="P15" s="20">
        <f t="shared" si="0"/>
        <v>5191.01</v>
      </c>
      <c r="Q15" s="23"/>
    </row>
    <row r="16" s="1" customFormat="1" spans="1:17">
      <c r="A16" s="11">
        <v>12</v>
      </c>
      <c r="B16" s="11" t="s">
        <v>40</v>
      </c>
      <c r="C16" s="12" t="s">
        <v>60</v>
      </c>
      <c r="D16" s="11" t="s">
        <v>61</v>
      </c>
      <c r="E16" s="11" t="s">
        <v>62</v>
      </c>
      <c r="F16" s="13">
        <v>44516</v>
      </c>
      <c r="G16" s="13">
        <v>44880</v>
      </c>
      <c r="H16" s="11">
        <v>200000</v>
      </c>
      <c r="I16" s="11">
        <v>4.35</v>
      </c>
      <c r="J16" s="11" t="s">
        <v>21</v>
      </c>
      <c r="K16" s="11" t="s">
        <v>22</v>
      </c>
      <c r="L16" s="11">
        <v>60</v>
      </c>
      <c r="M16" s="13">
        <v>44879</v>
      </c>
      <c r="N16" s="11">
        <v>363</v>
      </c>
      <c r="O16" s="11">
        <v>8772.52</v>
      </c>
      <c r="P16" s="20">
        <f t="shared" si="0"/>
        <v>5263.51</v>
      </c>
      <c r="Q16" s="23"/>
    </row>
    <row r="17" s="1" customFormat="1" spans="1:17">
      <c r="A17" s="11">
        <v>13</v>
      </c>
      <c r="B17" s="11" t="s">
        <v>40</v>
      </c>
      <c r="C17" s="12" t="s">
        <v>63</v>
      </c>
      <c r="D17" s="11" t="s">
        <v>64</v>
      </c>
      <c r="E17" s="11" t="s">
        <v>65</v>
      </c>
      <c r="F17" s="13">
        <v>44519</v>
      </c>
      <c r="G17" s="13">
        <v>44883</v>
      </c>
      <c r="H17" s="11">
        <v>200000</v>
      </c>
      <c r="I17" s="11">
        <v>5.66</v>
      </c>
      <c r="J17" s="11" t="s">
        <v>21</v>
      </c>
      <c r="K17" s="11" t="s">
        <v>22</v>
      </c>
      <c r="L17" s="11">
        <v>60</v>
      </c>
      <c r="M17" s="13">
        <v>44882</v>
      </c>
      <c r="N17" s="11">
        <v>363</v>
      </c>
      <c r="O17" s="11">
        <v>11414.33</v>
      </c>
      <c r="P17" s="20">
        <f t="shared" si="0"/>
        <v>6848.6</v>
      </c>
      <c r="Q17" s="23"/>
    </row>
    <row r="18" s="1" customFormat="1" spans="1:17">
      <c r="A18" s="11">
        <v>14</v>
      </c>
      <c r="B18" s="11" t="s">
        <v>40</v>
      </c>
      <c r="C18" s="12" t="s">
        <v>66</v>
      </c>
      <c r="D18" s="11" t="s">
        <v>67</v>
      </c>
      <c r="E18" s="11" t="s">
        <v>68</v>
      </c>
      <c r="F18" s="13">
        <v>44533</v>
      </c>
      <c r="G18" s="13">
        <v>44897</v>
      </c>
      <c r="H18" s="11">
        <v>200000</v>
      </c>
      <c r="I18" s="11">
        <v>4.35</v>
      </c>
      <c r="J18" s="11" t="s">
        <v>21</v>
      </c>
      <c r="K18" s="11" t="s">
        <v>22</v>
      </c>
      <c r="L18" s="11">
        <v>60</v>
      </c>
      <c r="M18" s="13">
        <v>44879</v>
      </c>
      <c r="N18" s="11">
        <v>346</v>
      </c>
      <c r="O18" s="11">
        <v>8361.69</v>
      </c>
      <c r="P18" s="20">
        <f t="shared" si="0"/>
        <v>5017.01</v>
      </c>
      <c r="Q18" s="23"/>
    </row>
    <row r="19" s="1" customFormat="1" spans="1:17">
      <c r="A19" s="11">
        <v>15</v>
      </c>
      <c r="B19" s="11" t="s">
        <v>69</v>
      </c>
      <c r="C19" s="12" t="s">
        <v>70</v>
      </c>
      <c r="D19" s="11" t="s">
        <v>71</v>
      </c>
      <c r="E19" s="11" t="s">
        <v>72</v>
      </c>
      <c r="F19" s="13">
        <v>44482</v>
      </c>
      <c r="G19" s="13">
        <v>44846</v>
      </c>
      <c r="H19" s="11">
        <v>200000</v>
      </c>
      <c r="I19" s="11">
        <v>4.35</v>
      </c>
      <c r="J19" s="11" t="s">
        <v>21</v>
      </c>
      <c r="K19" s="11" t="s">
        <v>22</v>
      </c>
      <c r="L19" s="11">
        <v>60</v>
      </c>
      <c r="M19" s="13">
        <v>44844</v>
      </c>
      <c r="N19" s="11">
        <v>362</v>
      </c>
      <c r="O19" s="11">
        <v>8748.36</v>
      </c>
      <c r="P19" s="20">
        <f t="shared" si="0"/>
        <v>5249.02</v>
      </c>
      <c r="Q19" s="23"/>
    </row>
    <row r="20" s="1" customFormat="1" spans="1:17">
      <c r="A20" s="11">
        <v>16</v>
      </c>
      <c r="B20" s="11" t="s">
        <v>69</v>
      </c>
      <c r="C20" s="12" t="s">
        <v>73</v>
      </c>
      <c r="D20" s="11" t="s">
        <v>42</v>
      </c>
      <c r="E20" s="11" t="s">
        <v>74</v>
      </c>
      <c r="F20" s="13">
        <v>44489</v>
      </c>
      <c r="G20" s="13">
        <v>44853</v>
      </c>
      <c r="H20" s="11">
        <v>100000</v>
      </c>
      <c r="I20" s="11">
        <v>5.66</v>
      </c>
      <c r="J20" s="11" t="s">
        <v>44</v>
      </c>
      <c r="K20" s="11" t="s">
        <v>22</v>
      </c>
      <c r="L20" s="11">
        <v>60</v>
      </c>
      <c r="M20" s="13">
        <v>44842</v>
      </c>
      <c r="N20" s="11">
        <v>353</v>
      </c>
      <c r="O20" s="11">
        <v>5549.96</v>
      </c>
      <c r="P20" s="20">
        <f t="shared" si="0"/>
        <v>3329.98</v>
      </c>
      <c r="Q20" s="23"/>
    </row>
    <row r="21" s="1" customFormat="1" spans="1:17">
      <c r="A21" s="11">
        <v>17</v>
      </c>
      <c r="B21" s="11" t="s">
        <v>69</v>
      </c>
      <c r="C21" s="12" t="s">
        <v>75</v>
      </c>
      <c r="D21" s="11" t="s">
        <v>71</v>
      </c>
      <c r="E21" s="11" t="s">
        <v>76</v>
      </c>
      <c r="F21" s="13">
        <v>44516</v>
      </c>
      <c r="G21" s="13">
        <v>44880</v>
      </c>
      <c r="H21" s="11">
        <v>200000</v>
      </c>
      <c r="I21" s="11">
        <v>4.35</v>
      </c>
      <c r="J21" s="11" t="s">
        <v>77</v>
      </c>
      <c r="K21" s="11" t="s">
        <v>35</v>
      </c>
      <c r="L21" s="11">
        <v>60</v>
      </c>
      <c r="M21" s="13">
        <v>44881</v>
      </c>
      <c r="N21" s="11">
        <v>365</v>
      </c>
      <c r="O21" s="11">
        <v>8818.8</v>
      </c>
      <c r="P21" s="20">
        <f t="shared" si="0"/>
        <v>5291.28</v>
      </c>
      <c r="Q21" s="23"/>
    </row>
    <row r="22" s="1" customFormat="1" spans="1:17">
      <c r="A22" s="11">
        <v>18</v>
      </c>
      <c r="B22" s="11" t="s">
        <v>69</v>
      </c>
      <c r="C22" s="12" t="s">
        <v>78</v>
      </c>
      <c r="D22" s="11" t="s">
        <v>79</v>
      </c>
      <c r="E22" s="11" t="s">
        <v>80</v>
      </c>
      <c r="F22" s="13">
        <v>44561</v>
      </c>
      <c r="G22" s="13">
        <v>44925</v>
      </c>
      <c r="H22" s="11">
        <v>200000</v>
      </c>
      <c r="I22" s="11">
        <v>5.66</v>
      </c>
      <c r="J22" s="11" t="s">
        <v>21</v>
      </c>
      <c r="K22" s="11" t="s">
        <v>22</v>
      </c>
      <c r="L22" s="11">
        <v>60</v>
      </c>
      <c r="M22" s="13">
        <v>44915</v>
      </c>
      <c r="N22" s="11">
        <v>354</v>
      </c>
      <c r="O22" s="11">
        <v>11131.33</v>
      </c>
      <c r="P22" s="20">
        <f t="shared" si="0"/>
        <v>6678.8</v>
      </c>
      <c r="Q22" s="23"/>
    </row>
    <row r="23" s="1" customFormat="1" spans="1:17">
      <c r="A23" s="14" t="s">
        <v>81</v>
      </c>
      <c r="B23" s="15"/>
      <c r="C23" s="16"/>
      <c r="D23" s="15"/>
      <c r="E23" s="15"/>
      <c r="F23" s="17"/>
      <c r="G23" s="17"/>
      <c r="H23" s="15"/>
      <c r="I23" s="15"/>
      <c r="J23" s="15"/>
      <c r="K23" s="15"/>
      <c r="L23" s="15"/>
      <c r="M23" s="17"/>
      <c r="N23" s="21"/>
      <c r="O23" s="22">
        <f>SUM(O10:O22)</f>
        <v>116283.58</v>
      </c>
      <c r="P23" s="22">
        <f>SUM(P10:P22)</f>
        <v>69770.15</v>
      </c>
      <c r="Q23" s="23"/>
    </row>
    <row r="24" s="1" customFormat="1" spans="1:17">
      <c r="A24" s="11">
        <v>19</v>
      </c>
      <c r="B24" s="11" t="s">
        <v>82</v>
      </c>
      <c r="C24" s="12" t="s">
        <v>83</v>
      </c>
      <c r="D24" s="11" t="s">
        <v>84</v>
      </c>
      <c r="E24" s="11" t="s">
        <v>85</v>
      </c>
      <c r="F24" s="13">
        <v>44643</v>
      </c>
      <c r="G24" s="13">
        <v>45007</v>
      </c>
      <c r="H24" s="11">
        <v>200000</v>
      </c>
      <c r="I24" s="11">
        <v>3.7</v>
      </c>
      <c r="J24" s="11" t="s">
        <v>44</v>
      </c>
      <c r="K24" s="11" t="s">
        <v>22</v>
      </c>
      <c r="L24" s="11">
        <v>60</v>
      </c>
      <c r="M24" s="13">
        <v>45006</v>
      </c>
      <c r="N24" s="11">
        <v>363</v>
      </c>
      <c r="O24" s="11">
        <v>8248.9</v>
      </c>
      <c r="P24" s="20">
        <f>ROUND(O24*L24/100,2)</f>
        <v>4949.34</v>
      </c>
      <c r="Q24" s="23"/>
    </row>
    <row r="25" s="1" customFormat="1" spans="1:17">
      <c r="A25" s="11">
        <v>20</v>
      </c>
      <c r="B25" s="11" t="s">
        <v>82</v>
      </c>
      <c r="C25" s="12" t="s">
        <v>86</v>
      </c>
      <c r="D25" s="11" t="s">
        <v>84</v>
      </c>
      <c r="E25" s="11" t="s">
        <v>87</v>
      </c>
      <c r="F25" s="13">
        <v>44648</v>
      </c>
      <c r="G25" s="13">
        <v>45012</v>
      </c>
      <c r="H25" s="11">
        <v>50000</v>
      </c>
      <c r="I25" s="11">
        <v>3.7</v>
      </c>
      <c r="J25" s="11" t="s">
        <v>31</v>
      </c>
      <c r="K25" s="11" t="s">
        <v>22</v>
      </c>
      <c r="L25" s="11">
        <v>80</v>
      </c>
      <c r="M25" s="13">
        <v>45012</v>
      </c>
      <c r="N25" s="11">
        <v>364</v>
      </c>
      <c r="O25" s="11">
        <v>2062.85</v>
      </c>
      <c r="P25" s="20">
        <f>ROUND(O25*L25/100,2)</f>
        <v>1650.28</v>
      </c>
      <c r="Q25" s="23"/>
    </row>
    <row r="26" s="1" customFormat="1" spans="1:17">
      <c r="A26" s="11">
        <v>21</v>
      </c>
      <c r="B26" s="11" t="s">
        <v>82</v>
      </c>
      <c r="C26" s="12" t="s">
        <v>88</v>
      </c>
      <c r="D26" s="11" t="s">
        <v>89</v>
      </c>
      <c r="E26" s="11" t="s">
        <v>90</v>
      </c>
      <c r="F26" s="13">
        <v>44649</v>
      </c>
      <c r="G26" s="13">
        <v>45013</v>
      </c>
      <c r="H26" s="11">
        <v>300000</v>
      </c>
      <c r="I26" s="11">
        <v>3.7</v>
      </c>
      <c r="J26" s="11" t="s">
        <v>21</v>
      </c>
      <c r="K26" s="11" t="s">
        <v>22</v>
      </c>
      <c r="L26" s="11">
        <v>60</v>
      </c>
      <c r="M26" s="13">
        <v>45013</v>
      </c>
      <c r="N26" s="11">
        <v>364</v>
      </c>
      <c r="O26" s="11">
        <v>12371.65</v>
      </c>
      <c r="P26" s="20">
        <f>ROUND(O26*L26/100,2)</f>
        <v>7422.99</v>
      </c>
      <c r="Q26" s="23"/>
    </row>
    <row r="27" s="1" customFormat="1" spans="1:17">
      <c r="A27" s="11">
        <v>22</v>
      </c>
      <c r="B27" s="11" t="s">
        <v>82</v>
      </c>
      <c r="C27" s="12" t="s">
        <v>91</v>
      </c>
      <c r="D27" s="11" t="s">
        <v>92</v>
      </c>
      <c r="E27" s="11" t="s">
        <v>93</v>
      </c>
      <c r="F27" s="13">
        <v>44649</v>
      </c>
      <c r="G27" s="13">
        <v>45013</v>
      </c>
      <c r="H27" s="11">
        <v>100000</v>
      </c>
      <c r="I27" s="11">
        <v>3.7</v>
      </c>
      <c r="J27" s="11" t="s">
        <v>21</v>
      </c>
      <c r="K27" s="11" t="s">
        <v>22</v>
      </c>
      <c r="L27" s="11">
        <v>60</v>
      </c>
      <c r="M27" s="13">
        <v>45013</v>
      </c>
      <c r="N27" s="11">
        <v>364</v>
      </c>
      <c r="O27" s="11">
        <v>4123.87</v>
      </c>
      <c r="P27" s="20">
        <f>ROUND(O27*L27/100,2)</f>
        <v>2474.32</v>
      </c>
      <c r="Q27" s="23"/>
    </row>
    <row r="28" s="1" customFormat="1" ht="24" spans="1:17">
      <c r="A28" s="11">
        <v>23</v>
      </c>
      <c r="B28" s="11" t="s">
        <v>82</v>
      </c>
      <c r="C28" s="12" t="s">
        <v>94</v>
      </c>
      <c r="D28" s="11" t="s">
        <v>95</v>
      </c>
      <c r="E28" s="11" t="s">
        <v>96</v>
      </c>
      <c r="F28" s="13">
        <v>44651</v>
      </c>
      <c r="G28" s="13">
        <v>45015</v>
      </c>
      <c r="H28" s="11">
        <v>50000</v>
      </c>
      <c r="I28" s="11">
        <v>4.35</v>
      </c>
      <c r="J28" s="11" t="s">
        <v>21</v>
      </c>
      <c r="K28" s="11" t="s">
        <v>22</v>
      </c>
      <c r="L28" s="11">
        <v>60</v>
      </c>
      <c r="M28" s="13">
        <v>44800</v>
      </c>
      <c r="N28" s="11">
        <v>149</v>
      </c>
      <c r="O28" s="11">
        <v>900.2</v>
      </c>
      <c r="P28" s="20">
        <f>ROUND(O28*L28/100,2)</f>
        <v>540.12</v>
      </c>
      <c r="Q28" s="23"/>
    </row>
    <row r="29" s="1" customFormat="1" spans="1:17">
      <c r="A29" s="14" t="s">
        <v>97</v>
      </c>
      <c r="B29" s="15"/>
      <c r="C29" s="16"/>
      <c r="D29" s="15"/>
      <c r="E29" s="15"/>
      <c r="F29" s="17"/>
      <c r="G29" s="17"/>
      <c r="H29" s="15"/>
      <c r="I29" s="15"/>
      <c r="J29" s="15"/>
      <c r="K29" s="15"/>
      <c r="L29" s="15"/>
      <c r="M29" s="17"/>
      <c r="N29" s="21"/>
      <c r="O29" s="22">
        <f>O28+O27+O26+O25+O24</f>
        <v>27707.47</v>
      </c>
      <c r="P29" s="22">
        <f>P28+P27+P26+P25+P24</f>
        <v>17037.05</v>
      </c>
      <c r="Q29" s="23"/>
    </row>
    <row r="30" s="1" customFormat="1" ht="24" spans="1:17">
      <c r="A30" s="11">
        <v>24</v>
      </c>
      <c r="B30" s="11" t="s">
        <v>98</v>
      </c>
      <c r="C30" s="12" t="s">
        <v>99</v>
      </c>
      <c r="D30" s="11" t="s">
        <v>100</v>
      </c>
      <c r="E30" s="11" t="s">
        <v>101</v>
      </c>
      <c r="F30" s="13">
        <v>44613</v>
      </c>
      <c r="G30" s="13">
        <v>44977</v>
      </c>
      <c r="H30" s="11">
        <v>50000</v>
      </c>
      <c r="I30" s="11">
        <v>4.35</v>
      </c>
      <c r="J30" s="11" t="s">
        <v>31</v>
      </c>
      <c r="K30" s="11" t="s">
        <v>35</v>
      </c>
      <c r="L30" s="11">
        <v>80</v>
      </c>
      <c r="M30" s="13">
        <v>44977</v>
      </c>
      <c r="N30" s="11">
        <v>364</v>
      </c>
      <c r="O30" s="11">
        <v>2199.16</v>
      </c>
      <c r="P30" s="20">
        <f>ROUND(O30*L30/100,2)</f>
        <v>1759.33</v>
      </c>
      <c r="Q30" s="23"/>
    </row>
    <row r="31" s="1" customFormat="1" ht="24" spans="1:17">
      <c r="A31" s="11">
        <v>25</v>
      </c>
      <c r="B31" s="11" t="s">
        <v>98</v>
      </c>
      <c r="C31" s="12" t="s">
        <v>102</v>
      </c>
      <c r="D31" s="11" t="s">
        <v>103</v>
      </c>
      <c r="E31" s="11" t="s">
        <v>104</v>
      </c>
      <c r="F31" s="13">
        <v>44764</v>
      </c>
      <c r="G31" s="13">
        <v>45010</v>
      </c>
      <c r="H31" s="11">
        <v>300000</v>
      </c>
      <c r="I31" s="11">
        <v>4.3</v>
      </c>
      <c r="J31" s="11" t="s">
        <v>21</v>
      </c>
      <c r="K31" s="11" t="s">
        <v>22</v>
      </c>
      <c r="L31" s="11">
        <v>60</v>
      </c>
      <c r="M31" s="13">
        <v>45008</v>
      </c>
      <c r="N31" s="11">
        <v>244</v>
      </c>
      <c r="O31" s="11">
        <v>8844.58</v>
      </c>
      <c r="P31" s="20">
        <f>ROUND(O31*L31/100,2)</f>
        <v>5306.75</v>
      </c>
      <c r="Q31" s="23"/>
    </row>
    <row r="32" s="1" customFormat="1" spans="1:17">
      <c r="A32" s="14" t="s">
        <v>105</v>
      </c>
      <c r="B32" s="15"/>
      <c r="C32" s="16"/>
      <c r="D32" s="15"/>
      <c r="E32" s="15"/>
      <c r="F32" s="17"/>
      <c r="G32" s="17"/>
      <c r="H32" s="15"/>
      <c r="I32" s="15"/>
      <c r="J32" s="15"/>
      <c r="K32" s="15"/>
      <c r="L32" s="15"/>
      <c r="M32" s="17"/>
      <c r="N32" s="21"/>
      <c r="O32" s="22">
        <f>O30+O31</f>
        <v>11043.74</v>
      </c>
      <c r="P32" s="22">
        <f>P30+P31</f>
        <v>7066.08</v>
      </c>
      <c r="Q32" s="23"/>
    </row>
    <row r="33" s="1" customFormat="1" ht="24" spans="1:17">
      <c r="A33" s="11">
        <v>26</v>
      </c>
      <c r="B33" s="11" t="s">
        <v>106</v>
      </c>
      <c r="C33" s="12" t="s">
        <v>107</v>
      </c>
      <c r="D33" s="11" t="s">
        <v>108</v>
      </c>
      <c r="E33" s="11" t="s">
        <v>109</v>
      </c>
      <c r="F33" s="13">
        <v>44652</v>
      </c>
      <c r="G33" s="13">
        <v>45016</v>
      </c>
      <c r="H33" s="11">
        <v>50000</v>
      </c>
      <c r="I33" s="11">
        <v>4.35</v>
      </c>
      <c r="J33" s="11" t="s">
        <v>21</v>
      </c>
      <c r="K33" s="11" t="s">
        <v>22</v>
      </c>
      <c r="L33" s="11">
        <v>60</v>
      </c>
      <c r="M33" s="13">
        <v>45016</v>
      </c>
      <c r="N33" s="11">
        <v>364</v>
      </c>
      <c r="O33" s="11">
        <v>2199.16</v>
      </c>
      <c r="P33" s="20">
        <f t="shared" ref="P33:P38" si="1">ROUND(O33*L33/100,2)</f>
        <v>1319.5</v>
      </c>
      <c r="Q33" s="23"/>
    </row>
    <row r="34" s="1" customFormat="1" ht="24" spans="1:17">
      <c r="A34" s="11">
        <v>27</v>
      </c>
      <c r="B34" s="11" t="s">
        <v>110</v>
      </c>
      <c r="C34" s="12" t="s">
        <v>111</v>
      </c>
      <c r="D34" s="11" t="s">
        <v>112</v>
      </c>
      <c r="E34" s="11" t="s">
        <v>113</v>
      </c>
      <c r="F34" s="13">
        <v>44488</v>
      </c>
      <c r="G34" s="13">
        <v>44852</v>
      </c>
      <c r="H34" s="11">
        <v>50000</v>
      </c>
      <c r="I34" s="11">
        <v>4.35</v>
      </c>
      <c r="J34" s="11" t="s">
        <v>44</v>
      </c>
      <c r="K34" s="11" t="s">
        <v>35</v>
      </c>
      <c r="L34" s="11">
        <v>60</v>
      </c>
      <c r="M34" s="13">
        <v>44843</v>
      </c>
      <c r="N34" s="11">
        <v>355</v>
      </c>
      <c r="O34" s="11">
        <v>2144.78</v>
      </c>
      <c r="P34" s="20">
        <f t="shared" si="1"/>
        <v>1286.87</v>
      </c>
      <c r="Q34" s="23"/>
    </row>
    <row r="35" s="1" customFormat="1" ht="24" spans="1:17">
      <c r="A35" s="11">
        <v>28</v>
      </c>
      <c r="B35" s="11" t="s">
        <v>110</v>
      </c>
      <c r="C35" s="12" t="s">
        <v>114</v>
      </c>
      <c r="D35" s="11" t="s">
        <v>115</v>
      </c>
      <c r="E35" s="11" t="s">
        <v>116</v>
      </c>
      <c r="F35" s="13">
        <v>44495</v>
      </c>
      <c r="G35" s="13">
        <v>44859</v>
      </c>
      <c r="H35" s="11">
        <v>50000</v>
      </c>
      <c r="I35" s="11">
        <v>4.35</v>
      </c>
      <c r="J35" s="11" t="s">
        <v>44</v>
      </c>
      <c r="K35" s="11" t="s">
        <v>22</v>
      </c>
      <c r="L35" s="11">
        <v>60</v>
      </c>
      <c r="M35" s="13">
        <v>44859</v>
      </c>
      <c r="N35" s="11">
        <v>364</v>
      </c>
      <c r="O35" s="11">
        <v>2199.16</v>
      </c>
      <c r="P35" s="20">
        <f t="shared" si="1"/>
        <v>1319.5</v>
      </c>
      <c r="Q35" s="23"/>
    </row>
    <row r="36" s="1" customFormat="1" spans="1:17">
      <c r="A36" s="11">
        <v>29</v>
      </c>
      <c r="B36" s="11" t="s">
        <v>110</v>
      </c>
      <c r="C36" s="12" t="s">
        <v>117</v>
      </c>
      <c r="D36" s="11" t="s">
        <v>118</v>
      </c>
      <c r="E36" s="11" t="s">
        <v>119</v>
      </c>
      <c r="F36" s="13">
        <v>44508</v>
      </c>
      <c r="G36" s="13">
        <v>44872</v>
      </c>
      <c r="H36" s="11">
        <v>200000</v>
      </c>
      <c r="I36" s="11">
        <v>4.35</v>
      </c>
      <c r="J36" s="11" t="s">
        <v>77</v>
      </c>
      <c r="K36" s="11" t="s">
        <v>22</v>
      </c>
      <c r="L36" s="11">
        <v>60</v>
      </c>
      <c r="M36" s="13">
        <v>44871</v>
      </c>
      <c r="N36" s="11">
        <v>363</v>
      </c>
      <c r="O36" s="11">
        <v>8772.53</v>
      </c>
      <c r="P36" s="20">
        <f t="shared" si="1"/>
        <v>5263.52</v>
      </c>
      <c r="Q36" s="23"/>
    </row>
    <row r="37" s="1" customFormat="1" ht="24" spans="1:17">
      <c r="A37" s="11">
        <v>30</v>
      </c>
      <c r="B37" s="11" t="s">
        <v>110</v>
      </c>
      <c r="C37" s="12" t="s">
        <v>120</v>
      </c>
      <c r="D37" s="11" t="s">
        <v>121</v>
      </c>
      <c r="E37" s="11" t="s">
        <v>122</v>
      </c>
      <c r="F37" s="13">
        <v>44523</v>
      </c>
      <c r="G37" s="13">
        <v>44887</v>
      </c>
      <c r="H37" s="11">
        <v>200000</v>
      </c>
      <c r="I37" s="11">
        <v>4.35</v>
      </c>
      <c r="J37" s="11" t="s">
        <v>77</v>
      </c>
      <c r="K37" s="11" t="s">
        <v>22</v>
      </c>
      <c r="L37" s="11">
        <v>60</v>
      </c>
      <c r="M37" s="13">
        <v>44880</v>
      </c>
      <c r="N37" s="11">
        <v>357</v>
      </c>
      <c r="O37" s="11">
        <v>8627.53</v>
      </c>
      <c r="P37" s="20">
        <f t="shared" si="1"/>
        <v>5176.52</v>
      </c>
      <c r="Q37" s="23"/>
    </row>
    <row r="38" s="1" customFormat="1" ht="24" spans="1:17">
      <c r="A38" s="11">
        <v>31</v>
      </c>
      <c r="B38" s="11" t="s">
        <v>110</v>
      </c>
      <c r="C38" s="12" t="s">
        <v>123</v>
      </c>
      <c r="D38" s="11" t="s">
        <v>124</v>
      </c>
      <c r="E38" s="11" t="s">
        <v>125</v>
      </c>
      <c r="F38" s="13">
        <v>44558</v>
      </c>
      <c r="G38" s="13">
        <v>44922</v>
      </c>
      <c r="H38" s="11">
        <v>200000</v>
      </c>
      <c r="I38" s="11">
        <v>4.35</v>
      </c>
      <c r="J38" s="11" t="s">
        <v>44</v>
      </c>
      <c r="K38" s="11" t="s">
        <v>22</v>
      </c>
      <c r="L38" s="11">
        <v>60</v>
      </c>
      <c r="M38" s="13">
        <v>44922</v>
      </c>
      <c r="N38" s="11">
        <v>364</v>
      </c>
      <c r="O38" s="11">
        <v>8796.69</v>
      </c>
      <c r="P38" s="20">
        <f t="shared" si="1"/>
        <v>5278.01</v>
      </c>
      <c r="Q38" s="23"/>
    </row>
    <row r="39" spans="1:16">
      <c r="A39" s="14" t="s">
        <v>126</v>
      </c>
      <c r="B39" s="15"/>
      <c r="C39" s="16"/>
      <c r="D39" s="15"/>
      <c r="E39" s="15"/>
      <c r="F39" s="17"/>
      <c r="G39" s="17"/>
      <c r="H39" s="15"/>
      <c r="I39" s="15"/>
      <c r="J39" s="15"/>
      <c r="K39" s="15"/>
      <c r="L39" s="15"/>
      <c r="M39" s="17"/>
      <c r="N39" s="21"/>
      <c r="O39" s="22">
        <f>SUM(O33:O38)</f>
        <v>32739.85</v>
      </c>
      <c r="P39" s="22">
        <f>SUM(P33:P38)</f>
        <v>19643.92</v>
      </c>
    </row>
    <row r="40" spans="1:16">
      <c r="A40" s="14" t="s">
        <v>127</v>
      </c>
      <c r="B40" s="15"/>
      <c r="C40" s="16"/>
      <c r="D40" s="15"/>
      <c r="E40" s="15"/>
      <c r="F40" s="17"/>
      <c r="G40" s="17"/>
      <c r="H40" s="15"/>
      <c r="I40" s="15"/>
      <c r="J40" s="15"/>
      <c r="K40" s="15"/>
      <c r="L40" s="15"/>
      <c r="M40" s="17"/>
      <c r="N40" s="21"/>
      <c r="O40" s="22">
        <f>O39+O32+O29+O23+O9+O5</f>
        <v>240506.33</v>
      </c>
      <c r="P40" s="22">
        <f>P39+P32+P29+P23+P9+P5</f>
        <v>146033.46</v>
      </c>
    </row>
  </sheetData>
  <autoFilter ref="A2:Q40">
    <sortState ref="A2:Q40">
      <sortCondition ref="B2"/>
    </sortState>
    <extLst/>
  </autoFilter>
  <mergeCells count="8">
    <mergeCell ref="A1:P1"/>
    <mergeCell ref="A5:N5"/>
    <mergeCell ref="A9:N9"/>
    <mergeCell ref="A23:N23"/>
    <mergeCell ref="A29:N29"/>
    <mergeCell ref="A32:N32"/>
    <mergeCell ref="A39:N39"/>
    <mergeCell ref="A40:N4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2023-05-22T08:23:00Z</dcterms:created>
  <dcterms:modified xsi:type="dcterms:W3CDTF">2023-06-06T00:27:42Z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54958198BC104CA9AC01BF133B12AAE9_13</vt:lpwstr>
  </property>
  <property fmtid="{D5CDD505-2E9C-101B-9397-08002B2CF9AE}" pid="3" name="KSOProductBuildVer">
    <vt:lpwstr>2052-11.1.0.14309</vt:lpwstr>
  </property>
</Properties>
</file>